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 filterPrivacy="1"/>
  <xr:revisionPtr revIDLastSave="0" documentId="13_ncr:1_{82621EB6-1FF6-5746-8915-5B8101A5EB62}" xr6:coauthVersionLast="47" xr6:coauthVersionMax="47" xr10:uidLastSave="{00000000-0000-0000-0000-000000000000}"/>
  <bookViews>
    <workbookView xWindow="900" yWindow="580" windowWidth="27900" windowHeight="18060" xr2:uid="{00000000-000D-0000-FFFF-FFFF00000000}"/>
  </bookViews>
  <sheets>
    <sheet name="2026-09-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1" l="1"/>
  <c r="C40" i="1"/>
  <c r="D30" i="1"/>
  <c r="D29" i="1"/>
  <c r="D28" i="1"/>
  <c r="D27" i="1"/>
  <c r="D26" i="1"/>
  <c r="D31" i="1" s="1"/>
  <c r="C31" i="1"/>
  <c r="C30" i="1"/>
  <c r="C29" i="1"/>
  <c r="C28" i="1"/>
  <c r="C27" i="1"/>
  <c r="C26" i="1"/>
  <c r="P21" i="1"/>
  <c r="O21" i="1"/>
  <c r="P20" i="1"/>
  <c r="I22" i="1"/>
  <c r="I21" i="1"/>
  <c r="I20" i="1"/>
  <c r="O20" i="1" s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H22" i="1"/>
  <c r="G22" i="1"/>
  <c r="F22" i="1"/>
  <c r="P19" i="1" l="1"/>
  <c r="O19" i="1"/>
  <c r="P18" i="1"/>
  <c r="O18" i="1"/>
  <c r="P17" i="1"/>
  <c r="O17" i="1"/>
  <c r="O16" i="1"/>
  <c r="P16" i="1"/>
  <c r="P15" i="1"/>
  <c r="O15" i="1"/>
  <c r="P14" i="1"/>
  <c r="O14" i="1"/>
  <c r="O13" i="1"/>
  <c r="P13" i="1"/>
  <c r="P12" i="1"/>
  <c r="O12" i="1"/>
  <c r="P11" i="1"/>
  <c r="O11" i="1"/>
  <c r="O10" i="1"/>
  <c r="P10" i="1"/>
  <c r="O9" i="1"/>
  <c r="P9" i="1"/>
  <c r="P8" i="1"/>
  <c r="O8" i="1"/>
  <c r="P7" i="1"/>
  <c r="O7" i="1"/>
  <c r="P6" i="1"/>
  <c r="O6" i="1"/>
  <c r="O5" i="1"/>
  <c r="P5" i="1"/>
  <c r="P22" i="1" s="1"/>
  <c r="N22" i="1" s="1"/>
  <c r="O22" i="1" l="1"/>
  <c r="M22" i="1" s="1"/>
</calcChain>
</file>

<file path=xl/sharedStrings.xml><?xml version="1.0" encoding="utf-8"?>
<sst xmlns="http://schemas.openxmlformats.org/spreadsheetml/2006/main" count="131" uniqueCount="60">
  <si>
    <t>Debt</t>
  </si>
  <si>
    <t>Cash</t>
  </si>
  <si>
    <t>Low</t>
  </si>
  <si>
    <t>Medium</t>
  </si>
  <si>
    <t>High</t>
  </si>
  <si>
    <t>Real estate</t>
  </si>
  <si>
    <t>USD</t>
  </si>
  <si>
    <t>Public securities</t>
  </si>
  <si>
    <t>EUR</t>
  </si>
  <si>
    <t>Private securities</t>
  </si>
  <si>
    <t>Asset</t>
  </si>
  <si>
    <t>Comment</t>
  </si>
  <si>
    <t>Type</t>
  </si>
  <si>
    <t>Subtype</t>
  </si>
  <si>
    <t>Valuation risk</t>
  </si>
  <si>
    <t>Liqduidity risk</t>
  </si>
  <si>
    <t>Currency risk</t>
  </si>
  <si>
    <t>Personal</t>
  </si>
  <si>
    <t>Commercial</t>
  </si>
  <si>
    <t>Capital One</t>
  </si>
  <si>
    <t>CitizensBank</t>
  </si>
  <si>
    <t>VOO</t>
  </si>
  <si>
    <t>JEPI US Equity Premium Income ETF</t>
  </si>
  <si>
    <t>USD High Yield Bond ETF</t>
  </si>
  <si>
    <t>Amazon</t>
  </si>
  <si>
    <t>NVIDIA</t>
  </si>
  <si>
    <t>KKR Private Markets Equity Fund SICAV SA</t>
  </si>
  <si>
    <t>Other</t>
  </si>
  <si>
    <t>IRA 1</t>
  </si>
  <si>
    <t>IRA 2</t>
  </si>
  <si>
    <t>Lexus LC 500 Convertible</t>
  </si>
  <si>
    <t>Valuation</t>
  </si>
  <si>
    <t>Industrial building</t>
  </si>
  <si>
    <t>Portfolio</t>
  </si>
  <si>
    <t>Generic</t>
  </si>
  <si>
    <t>Dividend</t>
  </si>
  <si>
    <t>Pension</t>
  </si>
  <si>
    <t>Vehicle</t>
  </si>
  <si>
    <t>Private Equity</t>
  </si>
  <si>
    <t>Bankof America</t>
  </si>
  <si>
    <t>Wells Fargo</t>
  </si>
  <si>
    <t>Greenwich house</t>
  </si>
  <si>
    <t>NYC apartment</t>
  </si>
  <si>
    <t>Paris apartment</t>
  </si>
  <si>
    <t>Assets</t>
  </si>
  <si>
    <t>Income &amp; Expenses</t>
  </si>
  <si>
    <t>Total</t>
  </si>
  <si>
    <t>Net Return</t>
  </si>
  <si>
    <t>Net Cash Flow</t>
  </si>
  <si>
    <t>Net Return % (on Net Equity)</t>
  </si>
  <si>
    <t>Net Cash Flow % (on Net Equity)</t>
  </si>
  <si>
    <t>Net Equity</t>
  </si>
  <si>
    <t>Unrealized Tax</t>
  </si>
  <si>
    <t>Salary</t>
  </si>
  <si>
    <t>Food</t>
  </si>
  <si>
    <t>Pleasure</t>
  </si>
  <si>
    <t>Properties</t>
  </si>
  <si>
    <t>Total monthly</t>
  </si>
  <si>
    <t>Total yearly</t>
  </si>
  <si>
    <t>Cash flow per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</si>
</sst>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sz val="12"/>
      <name val="Calibri"/>
      <family val="2"/>
    </font>
    <font>
      <sz val="12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1" xfId="0" applyFont="1" applyFill="1" applyBorder="1"/>
    <xf numFmtId="0" fontId="3" fillId="2" borderId="0" xfId="0" applyFont="1" applyFill="1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0" xfId="0" applyFont="1" applyFill="1"/>
    <xf numFmtId="3" fontId="2" fillId="3" borderId="0" xfId="0" applyNumberFormat="1" applyFont="1" applyFill="1" applyAlignment="1">
      <alignment horizontal="center"/>
    </xf>
    <xf numFmtId="0" fontId="3" fillId="3" borderId="0" xfId="0" applyFont="1" applyFill="1"/>
    <xf numFmtId="3" fontId="3" fillId="3" borderId="0" xfId="0" applyNumberFormat="1" applyFont="1" applyFill="1" applyAlignment="1">
      <alignment horizontal="center"/>
    </xf>
    <xf numFmtId="0" fontId="5" fillId="2" borderId="0" xfId="0" applyFont="1" applyFill="1"/>
    <xf numFmtId="0" fontId="5" fillId="2" borderId="2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164" fontId="5" fillId="2" borderId="2" xfId="1" applyNumberFormat="1" applyFont="1" applyFill="1" applyBorder="1" applyAlignment="1">
      <alignment horizontal="center"/>
    </xf>
    <xf numFmtId="3" fontId="2" fillId="2" borderId="0" xfId="0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40"/>
  <sheetViews>
    <sheetView tabSelected="1" workbookViewId="0">
      <selection activeCell="B42" sqref="B42"/>
    </sheetView>
  </sheetViews>
  <sheetFormatPr baseColWidth="10" defaultColWidth="8.83203125" defaultRowHeight="15" x14ac:dyDescent="0.2"/>
  <cols>
    <col min="1" max="1" width="8.83203125" style="1"/>
    <col min="2" max="2" width="36.33203125" style="1" customWidth="1"/>
    <col min="3" max="3" width="25.5" style="1" customWidth="1"/>
    <col min="4" max="4" width="15.1640625" style="1" bestFit="1" customWidth="1"/>
    <col min="5" max="5" width="12.33203125" style="1" bestFit="1" customWidth="1"/>
    <col min="6" max="6" width="10.1640625" style="1" bestFit="1" customWidth="1"/>
    <col min="7" max="7" width="13.5" style="1" bestFit="1" customWidth="1"/>
    <col min="8" max="8" width="9.1640625" style="1" bestFit="1" customWidth="1"/>
    <col min="9" max="9" width="10.1640625" style="1" bestFit="1" customWidth="1"/>
    <col min="10" max="10" width="12.5" style="1" bestFit="1" customWidth="1"/>
    <col min="11" max="11" width="12.6640625" style="1" bestFit="1" customWidth="1"/>
    <col min="12" max="12" width="11.83203125" style="1" bestFit="1" customWidth="1"/>
    <col min="13" max="13" width="25.5" style="1" bestFit="1" customWidth="1"/>
    <col min="14" max="14" width="28.5" style="1" bestFit="1" customWidth="1"/>
    <col min="15" max="15" width="14.33203125" style="1" customWidth="1"/>
    <col min="16" max="16" width="15.33203125" style="1" customWidth="1"/>
    <col min="17" max="16384" width="8.83203125" style="1"/>
  </cols>
  <sheetData>
    <row r="2" spans="2:16" ht="34.75" customHeight="1" x14ac:dyDescent="0.3">
      <c r="B2" s="2" t="s">
        <v>33</v>
      </c>
      <c r="C2" s="2"/>
      <c r="D2" s="2"/>
      <c r="E2" s="2"/>
    </row>
    <row r="4" spans="2:16" ht="16" x14ac:dyDescent="0.2">
      <c r="B4" s="3" t="s">
        <v>10</v>
      </c>
      <c r="C4" s="13" t="s">
        <v>11</v>
      </c>
      <c r="D4" s="13" t="s">
        <v>12</v>
      </c>
      <c r="E4" s="13" t="s">
        <v>13</v>
      </c>
      <c r="F4" s="13" t="s">
        <v>31</v>
      </c>
      <c r="G4" s="13" t="s">
        <v>52</v>
      </c>
      <c r="H4" s="13" t="s">
        <v>0</v>
      </c>
      <c r="I4" s="13" t="s">
        <v>51</v>
      </c>
      <c r="J4" s="13" t="s">
        <v>14</v>
      </c>
      <c r="K4" s="13" t="s">
        <v>15</v>
      </c>
      <c r="L4" s="13" t="s">
        <v>16</v>
      </c>
      <c r="M4" s="13" t="s">
        <v>49</v>
      </c>
      <c r="N4" s="13" t="s">
        <v>50</v>
      </c>
      <c r="O4" s="13" t="s">
        <v>47</v>
      </c>
      <c r="P4" s="13" t="s">
        <v>48</v>
      </c>
    </row>
    <row r="5" spans="2:16" ht="16" x14ac:dyDescent="0.2">
      <c r="B5" s="4" t="s">
        <v>19</v>
      </c>
      <c r="C5" s="14"/>
      <c r="D5" s="15" t="s">
        <v>1</v>
      </c>
      <c r="E5" s="15"/>
      <c r="F5" s="16">
        <v>20000</v>
      </c>
      <c r="G5" s="15"/>
      <c r="H5" s="15"/>
      <c r="I5" s="16">
        <f>F5-G5-H5</f>
        <v>20000</v>
      </c>
      <c r="J5" s="15" t="s">
        <v>2</v>
      </c>
      <c r="K5" s="15" t="s">
        <v>2</v>
      </c>
      <c r="L5" s="15" t="s">
        <v>6</v>
      </c>
      <c r="M5" s="17">
        <v>0.02</v>
      </c>
      <c r="N5" s="17">
        <v>0.02</v>
      </c>
      <c r="O5" s="16">
        <f>I5*M5</f>
        <v>400</v>
      </c>
      <c r="P5" s="16">
        <f>I5*N5</f>
        <v>400</v>
      </c>
    </row>
    <row r="6" spans="2:16" ht="16" x14ac:dyDescent="0.2">
      <c r="B6" s="4" t="s">
        <v>39</v>
      </c>
      <c r="C6" s="14"/>
      <c r="D6" s="15" t="s">
        <v>1</v>
      </c>
      <c r="E6" s="15"/>
      <c r="F6" s="16">
        <v>92000</v>
      </c>
      <c r="G6" s="15"/>
      <c r="H6" s="15"/>
      <c r="I6" s="16">
        <f t="shared" ref="I6:I21" si="0">F6-G6-H6</f>
        <v>92000</v>
      </c>
      <c r="J6" s="15" t="s">
        <v>2</v>
      </c>
      <c r="K6" s="15" t="s">
        <v>2</v>
      </c>
      <c r="L6" s="15" t="s">
        <v>6</v>
      </c>
      <c r="M6" s="17">
        <v>0.02</v>
      </c>
      <c r="N6" s="17">
        <v>0.02</v>
      </c>
      <c r="O6" s="16">
        <f t="shared" ref="O6:O21" si="1">I6*M6</f>
        <v>1840</v>
      </c>
      <c r="P6" s="16">
        <f t="shared" ref="P6:P21" si="2">I6*N6</f>
        <v>1840</v>
      </c>
    </row>
    <row r="7" spans="2:16" ht="16" x14ac:dyDescent="0.2">
      <c r="B7" s="4" t="s">
        <v>20</v>
      </c>
      <c r="C7" s="14"/>
      <c r="D7" s="15" t="s">
        <v>1</v>
      </c>
      <c r="E7" s="15"/>
      <c r="F7" s="16">
        <v>200000</v>
      </c>
      <c r="G7" s="15"/>
      <c r="H7" s="15"/>
      <c r="I7" s="16">
        <f t="shared" si="0"/>
        <v>200000</v>
      </c>
      <c r="J7" s="15" t="s">
        <v>2</v>
      </c>
      <c r="K7" s="15" t="s">
        <v>2</v>
      </c>
      <c r="L7" s="15" t="s">
        <v>6</v>
      </c>
      <c r="M7" s="17">
        <v>2.5000000000000001E-2</v>
      </c>
      <c r="N7" s="17">
        <v>0.02</v>
      </c>
      <c r="O7" s="16">
        <f t="shared" si="1"/>
        <v>5000</v>
      </c>
      <c r="P7" s="16">
        <f t="shared" si="2"/>
        <v>4000</v>
      </c>
    </row>
    <row r="8" spans="2:16" ht="16" x14ac:dyDescent="0.2">
      <c r="B8" s="4" t="s">
        <v>40</v>
      </c>
      <c r="C8" s="18"/>
      <c r="D8" s="15" t="s">
        <v>1</v>
      </c>
      <c r="E8" s="15"/>
      <c r="F8" s="16">
        <v>500000</v>
      </c>
      <c r="G8" s="15"/>
      <c r="H8" s="15"/>
      <c r="I8" s="16">
        <f t="shared" si="0"/>
        <v>500000</v>
      </c>
      <c r="J8" s="15" t="s">
        <v>2</v>
      </c>
      <c r="K8" s="15" t="s">
        <v>2</v>
      </c>
      <c r="L8" s="15" t="s">
        <v>6</v>
      </c>
      <c r="M8" s="17">
        <v>0.02</v>
      </c>
      <c r="N8" s="17">
        <v>0.02</v>
      </c>
      <c r="O8" s="16">
        <f t="shared" si="1"/>
        <v>10000</v>
      </c>
      <c r="P8" s="16">
        <f t="shared" si="2"/>
        <v>10000</v>
      </c>
    </row>
    <row r="9" spans="2:16" ht="16" x14ac:dyDescent="0.2">
      <c r="B9" s="4" t="s">
        <v>41</v>
      </c>
      <c r="C9" s="15"/>
      <c r="D9" s="15" t="s">
        <v>5</v>
      </c>
      <c r="E9" s="15" t="s">
        <v>17</v>
      </c>
      <c r="F9" s="16">
        <v>8000000</v>
      </c>
      <c r="G9" s="15"/>
      <c r="H9" s="16">
        <v>1000000</v>
      </c>
      <c r="I9" s="16">
        <f t="shared" si="0"/>
        <v>7000000</v>
      </c>
      <c r="J9" s="15" t="s">
        <v>2</v>
      </c>
      <c r="K9" s="15" t="s">
        <v>2</v>
      </c>
      <c r="L9" s="15" t="s">
        <v>6</v>
      </c>
      <c r="M9" s="17">
        <v>0.02</v>
      </c>
      <c r="N9" s="17">
        <v>0</v>
      </c>
      <c r="O9" s="16">
        <f t="shared" si="1"/>
        <v>140000</v>
      </c>
      <c r="P9" s="16">
        <f t="shared" si="2"/>
        <v>0</v>
      </c>
    </row>
    <row r="10" spans="2:16" ht="16" x14ac:dyDescent="0.2">
      <c r="B10" s="4" t="s">
        <v>42</v>
      </c>
      <c r="C10" s="15"/>
      <c r="D10" s="15" t="s">
        <v>5</v>
      </c>
      <c r="E10" s="15" t="s">
        <v>17</v>
      </c>
      <c r="F10" s="16">
        <v>1600000</v>
      </c>
      <c r="G10" s="15"/>
      <c r="H10" s="15"/>
      <c r="I10" s="16">
        <f t="shared" si="0"/>
        <v>1600000</v>
      </c>
      <c r="J10" s="15" t="s">
        <v>2</v>
      </c>
      <c r="K10" s="15" t="s">
        <v>2</v>
      </c>
      <c r="L10" s="15" t="s">
        <v>6</v>
      </c>
      <c r="M10" s="17">
        <v>0.02</v>
      </c>
      <c r="N10" s="17">
        <v>0</v>
      </c>
      <c r="O10" s="16">
        <f t="shared" si="1"/>
        <v>32000</v>
      </c>
      <c r="P10" s="16">
        <f t="shared" si="2"/>
        <v>0</v>
      </c>
    </row>
    <row r="11" spans="2:16" ht="16" x14ac:dyDescent="0.2">
      <c r="B11" s="4" t="s">
        <v>43</v>
      </c>
      <c r="C11" s="15"/>
      <c r="D11" s="15" t="s">
        <v>5</v>
      </c>
      <c r="E11" s="15" t="s">
        <v>17</v>
      </c>
      <c r="F11" s="16">
        <v>1000000</v>
      </c>
      <c r="G11" s="15"/>
      <c r="H11" s="15"/>
      <c r="I11" s="16">
        <f t="shared" si="0"/>
        <v>1000000</v>
      </c>
      <c r="J11" s="15" t="s">
        <v>2</v>
      </c>
      <c r="K11" s="15" t="s">
        <v>2</v>
      </c>
      <c r="L11" s="15" t="s">
        <v>8</v>
      </c>
      <c r="M11" s="17">
        <v>0.02</v>
      </c>
      <c r="N11" s="17">
        <v>0</v>
      </c>
      <c r="O11" s="16">
        <f t="shared" si="1"/>
        <v>20000</v>
      </c>
      <c r="P11" s="16">
        <f t="shared" si="2"/>
        <v>0</v>
      </c>
    </row>
    <row r="12" spans="2:16" ht="16" x14ac:dyDescent="0.2">
      <c r="B12" s="4" t="s">
        <v>32</v>
      </c>
      <c r="C12" s="15"/>
      <c r="D12" s="15" t="s">
        <v>5</v>
      </c>
      <c r="E12" s="15" t="s">
        <v>18</v>
      </c>
      <c r="F12" s="16">
        <v>2000000</v>
      </c>
      <c r="G12" s="15"/>
      <c r="H12" s="16">
        <v>500000</v>
      </c>
      <c r="I12" s="16">
        <f t="shared" si="0"/>
        <v>1500000</v>
      </c>
      <c r="J12" s="15" t="s">
        <v>2</v>
      </c>
      <c r="K12" s="15" t="s">
        <v>2</v>
      </c>
      <c r="L12" s="15" t="s">
        <v>6</v>
      </c>
      <c r="M12" s="17">
        <v>0.06</v>
      </c>
      <c r="N12" s="17">
        <v>0.06</v>
      </c>
      <c r="O12" s="16">
        <f t="shared" si="1"/>
        <v>90000</v>
      </c>
      <c r="P12" s="16">
        <f t="shared" si="2"/>
        <v>90000</v>
      </c>
    </row>
    <row r="13" spans="2:16" ht="16" x14ac:dyDescent="0.2">
      <c r="B13" s="4" t="s">
        <v>21</v>
      </c>
      <c r="C13" s="15"/>
      <c r="D13" s="15" t="s">
        <v>7</v>
      </c>
      <c r="E13" s="15" t="s">
        <v>34</v>
      </c>
      <c r="F13" s="16">
        <v>2000000</v>
      </c>
      <c r="G13" s="15"/>
      <c r="H13" s="15"/>
      <c r="I13" s="16">
        <f t="shared" si="0"/>
        <v>2000000</v>
      </c>
      <c r="J13" s="15" t="s">
        <v>4</v>
      </c>
      <c r="K13" s="15" t="s">
        <v>2</v>
      </c>
      <c r="L13" s="15" t="s">
        <v>6</v>
      </c>
      <c r="M13" s="17">
        <v>0.06</v>
      </c>
      <c r="N13" s="17">
        <v>0</v>
      </c>
      <c r="O13" s="16">
        <f t="shared" si="1"/>
        <v>120000</v>
      </c>
      <c r="P13" s="16">
        <f t="shared" si="2"/>
        <v>0</v>
      </c>
    </row>
    <row r="14" spans="2:16" ht="16" x14ac:dyDescent="0.2">
      <c r="B14" s="4" t="s">
        <v>22</v>
      </c>
      <c r="C14" s="15"/>
      <c r="D14" s="15" t="s">
        <v>7</v>
      </c>
      <c r="E14" s="15" t="s">
        <v>35</v>
      </c>
      <c r="F14" s="16">
        <v>1000000</v>
      </c>
      <c r="G14" s="15"/>
      <c r="H14" s="15"/>
      <c r="I14" s="16">
        <f t="shared" si="0"/>
        <v>1000000</v>
      </c>
      <c r="J14" s="15" t="s">
        <v>3</v>
      </c>
      <c r="K14" s="15" t="s">
        <v>2</v>
      </c>
      <c r="L14" s="15" t="s">
        <v>6</v>
      </c>
      <c r="M14" s="17">
        <v>7.0000000000000007E-2</v>
      </c>
      <c r="N14" s="17">
        <v>7.0000000000000007E-2</v>
      </c>
      <c r="O14" s="16">
        <f t="shared" si="1"/>
        <v>70000</v>
      </c>
      <c r="P14" s="16">
        <f t="shared" si="2"/>
        <v>70000</v>
      </c>
    </row>
    <row r="15" spans="2:16" ht="16" x14ac:dyDescent="0.2">
      <c r="B15" s="4" t="s">
        <v>23</v>
      </c>
      <c r="C15" s="15"/>
      <c r="D15" s="15" t="s">
        <v>7</v>
      </c>
      <c r="E15" s="15" t="s">
        <v>35</v>
      </c>
      <c r="F15" s="16">
        <v>2000000</v>
      </c>
      <c r="G15" s="15"/>
      <c r="H15" s="15"/>
      <c r="I15" s="16">
        <f t="shared" si="0"/>
        <v>2000000</v>
      </c>
      <c r="J15" s="15" t="s">
        <v>4</v>
      </c>
      <c r="K15" s="15" t="s">
        <v>2</v>
      </c>
      <c r="L15" s="15" t="s">
        <v>6</v>
      </c>
      <c r="M15" s="17">
        <v>0.05</v>
      </c>
      <c r="N15" s="17">
        <v>0.05</v>
      </c>
      <c r="O15" s="16">
        <f t="shared" si="1"/>
        <v>100000</v>
      </c>
      <c r="P15" s="16">
        <f t="shared" si="2"/>
        <v>100000</v>
      </c>
    </row>
    <row r="16" spans="2:16" ht="16" x14ac:dyDescent="0.2">
      <c r="B16" s="4" t="s">
        <v>24</v>
      </c>
      <c r="C16" s="15"/>
      <c r="D16" s="15" t="s">
        <v>7</v>
      </c>
      <c r="E16" s="15"/>
      <c r="F16" s="16">
        <v>300000</v>
      </c>
      <c r="G16" s="15"/>
      <c r="H16" s="15"/>
      <c r="I16" s="16">
        <f t="shared" si="0"/>
        <v>300000</v>
      </c>
      <c r="J16" s="15" t="s">
        <v>4</v>
      </c>
      <c r="K16" s="15" t="s">
        <v>2</v>
      </c>
      <c r="L16" s="15" t="s">
        <v>6</v>
      </c>
      <c r="M16" s="17">
        <v>0</v>
      </c>
      <c r="N16" s="17">
        <v>0</v>
      </c>
      <c r="O16" s="16">
        <f t="shared" si="1"/>
        <v>0</v>
      </c>
      <c r="P16" s="16">
        <f t="shared" si="2"/>
        <v>0</v>
      </c>
    </row>
    <row r="17" spans="2:16" ht="16" x14ac:dyDescent="0.2">
      <c r="B17" s="4" t="s">
        <v>25</v>
      </c>
      <c r="C17" s="15"/>
      <c r="D17" s="15" t="s">
        <v>7</v>
      </c>
      <c r="E17" s="15"/>
      <c r="F17" s="16">
        <v>4000000</v>
      </c>
      <c r="G17" s="15"/>
      <c r="H17" s="15"/>
      <c r="I17" s="16">
        <f t="shared" si="0"/>
        <v>4000000</v>
      </c>
      <c r="J17" s="15" t="s">
        <v>4</v>
      </c>
      <c r="K17" s="15" t="s">
        <v>2</v>
      </c>
      <c r="L17" s="15" t="s">
        <v>6</v>
      </c>
      <c r="M17" s="17">
        <v>7.0000000000000007E-2</v>
      </c>
      <c r="N17" s="17">
        <v>0</v>
      </c>
      <c r="O17" s="16">
        <f t="shared" si="1"/>
        <v>280000</v>
      </c>
      <c r="P17" s="16">
        <f t="shared" si="2"/>
        <v>0</v>
      </c>
    </row>
    <row r="18" spans="2:16" ht="16" x14ac:dyDescent="0.2">
      <c r="B18" s="4" t="s">
        <v>26</v>
      </c>
      <c r="C18" s="15"/>
      <c r="D18" s="15" t="s">
        <v>9</v>
      </c>
      <c r="E18" s="15" t="s">
        <v>38</v>
      </c>
      <c r="F18" s="16">
        <v>2000000</v>
      </c>
      <c r="G18" s="16">
        <v>60000</v>
      </c>
      <c r="H18" s="15"/>
      <c r="I18" s="16">
        <f t="shared" si="0"/>
        <v>1940000</v>
      </c>
      <c r="J18" s="15" t="s">
        <v>4</v>
      </c>
      <c r="K18" s="15" t="s">
        <v>2</v>
      </c>
      <c r="L18" s="15" t="s">
        <v>6</v>
      </c>
      <c r="M18" s="17">
        <v>0.09</v>
      </c>
      <c r="N18" s="17">
        <v>0</v>
      </c>
      <c r="O18" s="16">
        <f t="shared" si="1"/>
        <v>174600</v>
      </c>
      <c r="P18" s="16">
        <f t="shared" si="2"/>
        <v>0</v>
      </c>
    </row>
    <row r="19" spans="2:16" ht="16" x14ac:dyDescent="0.2">
      <c r="B19" s="4" t="s">
        <v>28</v>
      </c>
      <c r="C19" s="15"/>
      <c r="D19" s="15" t="s">
        <v>27</v>
      </c>
      <c r="E19" s="15" t="s">
        <v>36</v>
      </c>
      <c r="F19" s="16">
        <v>1000000</v>
      </c>
      <c r="G19" s="15"/>
      <c r="H19" s="15"/>
      <c r="I19" s="16">
        <f t="shared" si="0"/>
        <v>1000000</v>
      </c>
      <c r="J19" s="15" t="s">
        <v>3</v>
      </c>
      <c r="K19" s="15" t="s">
        <v>2</v>
      </c>
      <c r="L19" s="15" t="s">
        <v>6</v>
      </c>
      <c r="M19" s="17">
        <v>0.05</v>
      </c>
      <c r="N19" s="17">
        <v>0</v>
      </c>
      <c r="O19" s="16">
        <f t="shared" si="1"/>
        <v>50000</v>
      </c>
      <c r="P19" s="16">
        <f t="shared" si="2"/>
        <v>0</v>
      </c>
    </row>
    <row r="20" spans="2:16" ht="16" x14ac:dyDescent="0.2">
      <c r="B20" s="4" t="s">
        <v>29</v>
      </c>
      <c r="C20" s="15"/>
      <c r="D20" s="15" t="s">
        <v>27</v>
      </c>
      <c r="E20" s="15" t="s">
        <v>36</v>
      </c>
      <c r="F20" s="16">
        <v>400000</v>
      </c>
      <c r="G20" s="15"/>
      <c r="H20" s="15"/>
      <c r="I20" s="16">
        <f t="shared" si="0"/>
        <v>400000</v>
      </c>
      <c r="J20" s="15" t="s">
        <v>3</v>
      </c>
      <c r="K20" s="15" t="s">
        <v>2</v>
      </c>
      <c r="L20" s="15" t="s">
        <v>6</v>
      </c>
      <c r="M20" s="17">
        <v>0.05</v>
      </c>
      <c r="N20" s="17">
        <v>0</v>
      </c>
      <c r="O20" s="16">
        <f t="shared" si="1"/>
        <v>20000</v>
      </c>
      <c r="P20" s="16">
        <f t="shared" si="2"/>
        <v>0</v>
      </c>
    </row>
    <row r="21" spans="2:16" ht="16" x14ac:dyDescent="0.2">
      <c r="B21" s="4" t="s">
        <v>30</v>
      </c>
      <c r="C21" s="15"/>
      <c r="D21" s="15" t="s">
        <v>27</v>
      </c>
      <c r="E21" s="15" t="s">
        <v>37</v>
      </c>
      <c r="F21" s="16">
        <v>80000</v>
      </c>
      <c r="G21" s="15"/>
      <c r="H21" s="15"/>
      <c r="I21" s="16">
        <f t="shared" si="0"/>
        <v>80000</v>
      </c>
      <c r="J21" s="15" t="s">
        <v>4</v>
      </c>
      <c r="K21" s="15" t="s">
        <v>2</v>
      </c>
      <c r="L21" s="15" t="s">
        <v>6</v>
      </c>
      <c r="M21" s="17">
        <v>-0.1</v>
      </c>
      <c r="N21" s="17">
        <v>0</v>
      </c>
      <c r="O21" s="16">
        <f t="shared" si="1"/>
        <v>-8000</v>
      </c>
      <c r="P21" s="16">
        <f t="shared" si="2"/>
        <v>0</v>
      </c>
    </row>
    <row r="22" spans="2:16" ht="16" x14ac:dyDescent="0.2">
      <c r="B22" s="12" t="s">
        <v>46</v>
      </c>
      <c r="C22" s="19"/>
      <c r="D22" s="19"/>
      <c r="E22" s="19"/>
      <c r="F22" s="20">
        <f>SUM(F5:F21)</f>
        <v>26192000</v>
      </c>
      <c r="G22" s="20">
        <f>SUM(G5:G21)</f>
        <v>60000</v>
      </c>
      <c r="H22" s="20">
        <f>SUM(H5:H21)</f>
        <v>1500000</v>
      </c>
      <c r="I22" s="20">
        <f>SUM(I5:I21)</f>
        <v>24632000</v>
      </c>
      <c r="J22" s="19"/>
      <c r="K22" s="19"/>
      <c r="L22" s="19"/>
      <c r="M22" s="21">
        <f>O22/I22</f>
        <v>4.4894446248782069E-2</v>
      </c>
      <c r="N22" s="21">
        <f>P22/I22</f>
        <v>1.1214680090938617E-2</v>
      </c>
      <c r="O22" s="20">
        <f>SUM(O5:O21)</f>
        <v>1105840</v>
      </c>
      <c r="P22" s="20">
        <f>SUM(P5:P21)</f>
        <v>276240</v>
      </c>
    </row>
    <row r="23" spans="2:16" x14ac:dyDescent="0.2">
      <c r="B23" s="11"/>
    </row>
    <row r="25" spans="2:16" ht="16" x14ac:dyDescent="0.2">
      <c r="B25" s="5" t="s">
        <v>44</v>
      </c>
      <c r="C25" s="6" t="s">
        <v>47</v>
      </c>
      <c r="D25" s="6" t="s">
        <v>48</v>
      </c>
    </row>
    <row r="26" spans="2:16" ht="16" x14ac:dyDescent="0.2">
      <c r="B26" s="9" t="s">
        <v>1</v>
      </c>
      <c r="C26" s="10">
        <f>SUMIFS($O$5:$O$21, $D$5:$D$21, B26)</f>
        <v>17240</v>
      </c>
      <c r="D26" s="10">
        <f>SUMIFS($P$5:$P$21, $D$5:$D$21, B26)</f>
        <v>16240</v>
      </c>
    </row>
    <row r="27" spans="2:16" ht="16" x14ac:dyDescent="0.2">
      <c r="B27" s="9" t="s">
        <v>5</v>
      </c>
      <c r="C27" s="10">
        <f t="shared" ref="C27:C30" si="3">SUMIFS($O$5:$O$21, $D$5:$D$21, B27)</f>
        <v>282000</v>
      </c>
      <c r="D27" s="10">
        <f t="shared" ref="D27:D30" si="4">SUMIFS($P$5:$P$21, $D$5:$D$21, B27)</f>
        <v>90000</v>
      </c>
    </row>
    <row r="28" spans="2:16" ht="16" x14ac:dyDescent="0.2">
      <c r="B28" s="9" t="s">
        <v>7</v>
      </c>
      <c r="C28" s="10">
        <f t="shared" si="3"/>
        <v>570000</v>
      </c>
      <c r="D28" s="10">
        <f t="shared" si="4"/>
        <v>170000</v>
      </c>
    </row>
    <row r="29" spans="2:16" ht="16" x14ac:dyDescent="0.2">
      <c r="B29" s="9" t="s">
        <v>9</v>
      </c>
      <c r="C29" s="10">
        <f t="shared" si="3"/>
        <v>174600</v>
      </c>
      <c r="D29" s="10">
        <f t="shared" si="4"/>
        <v>0</v>
      </c>
    </row>
    <row r="30" spans="2:16" ht="16" x14ac:dyDescent="0.2">
      <c r="B30" s="9" t="s">
        <v>27</v>
      </c>
      <c r="C30" s="10">
        <f t="shared" si="3"/>
        <v>62000</v>
      </c>
      <c r="D30" s="10">
        <f t="shared" si="4"/>
        <v>0</v>
      </c>
    </row>
    <row r="31" spans="2:16" ht="16" x14ac:dyDescent="0.2">
      <c r="B31" s="12" t="s">
        <v>46</v>
      </c>
      <c r="C31" s="20">
        <f>SUM(C26:C30)</f>
        <v>1105840</v>
      </c>
      <c r="D31" s="20">
        <f>SUM(D26:D30)</f>
        <v>276240</v>
      </c>
    </row>
    <row r="33" spans="2:4" ht="16" x14ac:dyDescent="0.2">
      <c r="B33" s="7" t="s">
        <v>45</v>
      </c>
      <c r="C33" s="8" t="s">
        <v>59</v>
      </c>
      <c r="D33" s="8"/>
    </row>
    <row r="34" spans="2:4" ht="16" x14ac:dyDescent="0.2">
      <c r="B34" s="9" t="s">
        <v>53</v>
      </c>
      <c r="C34" s="10">
        <v>16666.669999999998</v>
      </c>
      <c r="D34" s="10"/>
    </row>
    <row r="35" spans="2:4" ht="16" x14ac:dyDescent="0.2">
      <c r="B35" s="9" t="s">
        <v>54</v>
      </c>
      <c r="C35" s="10">
        <v>-3000</v>
      </c>
      <c r="D35" s="10"/>
    </row>
    <row r="36" spans="2:4" ht="16" x14ac:dyDescent="0.2">
      <c r="B36" s="9" t="s">
        <v>55</v>
      </c>
      <c r="C36" s="10">
        <v>-10000</v>
      </c>
      <c r="D36" s="10"/>
    </row>
    <row r="37" spans="2:4" ht="16" x14ac:dyDescent="0.2">
      <c r="B37" s="9" t="s">
        <v>56</v>
      </c>
      <c r="C37" s="10">
        <v>-10000</v>
      </c>
      <c r="D37" s="10"/>
    </row>
    <row r="38" spans="2:4" ht="16" x14ac:dyDescent="0.2">
      <c r="B38" s="9" t="s">
        <v>27</v>
      </c>
      <c r="C38" s="10">
        <v>-5000</v>
      </c>
      <c r="D38" s="10"/>
    </row>
    <row r="39" spans="2:4" ht="16" x14ac:dyDescent="0.2">
      <c r="B39" s="12" t="s">
        <v>57</v>
      </c>
      <c r="C39" s="20">
        <f>SUM(C34:C38)</f>
        <v>-11333.330000000002</v>
      </c>
      <c r="D39" s="20"/>
    </row>
    <row r="40" spans="2:4" ht="16" x14ac:dyDescent="0.2">
      <c r="B40" s="11" t="s">
        <v>58</v>
      </c>
      <c r="C40" s="22">
        <f>C39*12</f>
        <v>-135999.96000000002</v>
      </c>
      <c r="D40" s="22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2026-09-01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2026-09-13T14:09:31Z</dcterms:created>
  <dcterms:modified xsi:type="dcterms:W3CDTF">2026-09-22T21:49:25Z</dcterms:modified>
  <cp:category/>
</cp:coreProperties>
</file>